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" sheetId="1" r:id="rId1"/>
    <sheet name="Condensed Balance Sheet" sheetId="2" r:id="rId2"/>
    <sheet name="Condensed Statement of Equity" sheetId="3" r:id="rId3"/>
    <sheet name="Condensed Cash Flow Statements" sheetId="4" r:id="rId4"/>
  </sheets>
  <definedNames/>
  <calcPr fullCalcOnLoad="1"/>
</workbook>
</file>

<file path=xl/sharedStrings.xml><?xml version="1.0" encoding="utf-8"?>
<sst xmlns="http://schemas.openxmlformats.org/spreadsheetml/2006/main" count="139" uniqueCount="104">
  <si>
    <t>CYCLE &amp; CARRIAGE BINTANG BERHAD</t>
  </si>
  <si>
    <t>RM'000</t>
  </si>
  <si>
    <t>REVENUE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</si>
  <si>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</si>
  <si>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</si>
  <si>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</si>
  <si>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</si>
  <si>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</si>
  <si>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</si>
  <si>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associated companies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</si>
  <si>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</si>
  <si>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</si>
  <si>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</si>
  <si>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</si>
  <si>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</si>
  <si>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</si>
  <si>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</si>
  <si>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</si>
  <si>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</si>
  <si>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</si>
  <si>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</si>
  <si>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</si>
  <si>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</si>
  <si>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</si>
  <si>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</si>
  <si>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</si>
  <si>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NON CURRENT LIABILITIES</t>
  </si>
  <si>
    <t>Deferred taxation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</si>
  <si>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</si>
  <si>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</si>
  <si>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</si>
  <si>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</si>
  <si>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</si>
  <si>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</si>
  <si>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</si>
  <si>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</si>
  <si>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</si>
  <si>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</si>
  <si>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</si>
  <si>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Non-distributable</t>
  </si>
  <si>
    <t>Distributable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</si>
  <si>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</si>
  <si>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</si>
  <si>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</si>
  <si>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</si>
  <si>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</si>
  <si>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</si>
  <si>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</si>
  <si>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</si>
  <si>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</si>
  <si>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</si>
  <si>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</si>
  <si>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</si>
  <si>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Dividends received</t>
  </si>
  <si>
    <t>Net cash flow from investing activities</t>
  </si>
  <si>
    <t>FINANCING ACTIVITIES</t>
  </si>
  <si>
    <t>Net cash flow from financing activities</t>
  </si>
  <si>
    <t xml:space="preserve">NET INCREASE IN CASH AND CASH </t>
  </si>
  <si>
    <t xml:space="preserve">  EQUIVALENTS DURING THE PERIOD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</si>
  <si>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</si>
  <si>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</si>
  <si>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</si>
  <si>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</si>
  <si>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</si>
  <si>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</si>
  <si>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</si>
  <si>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</si>
  <si>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</si>
  <si>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</si>
  <si>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</si>
  <si>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</si>
  <si>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OTHER OPERATING INCOME</t>
  </si>
  <si>
    <t>EXPENSES EXCLUDING FINANCE</t>
  </si>
  <si>
    <t xml:space="preserve">  COST AND TAX</t>
  </si>
  <si>
    <t>Property, plant and equipment</t>
  </si>
  <si>
    <t>At 31 December 2002</t>
  </si>
  <si>
    <t>Deferred tax assets</t>
  </si>
  <si>
    <t>Investments in unquoted shares</t>
  </si>
  <si>
    <t>Payment for investment</t>
  </si>
  <si>
    <t xml:space="preserve">sen  </t>
  </si>
  <si>
    <t xml:space="preserve">  TO SHAREHOLDERS</t>
  </si>
  <si>
    <t>Net profit for the year</t>
  </si>
  <si>
    <t>At 31 December 2003</t>
  </si>
  <si>
    <t>Revolving credit and bankers acceptance</t>
  </si>
  <si>
    <t>Bank overdraft</t>
  </si>
  <si>
    <t xml:space="preserve">  income statement</t>
  </si>
  <si>
    <t xml:space="preserve">Net loss not recognised in the </t>
  </si>
  <si>
    <t>Payment for investment in CCM net of cash</t>
  </si>
  <si>
    <t xml:space="preserve">Negative goodwill </t>
  </si>
  <si>
    <t xml:space="preserve">Adjustment for prior year overstatement </t>
  </si>
  <si>
    <t xml:space="preserve">  of gain in associate</t>
  </si>
  <si>
    <t>for the second quarter ended 30 June 2004</t>
  </si>
  <si>
    <t>30.6.2004</t>
  </si>
  <si>
    <t>30.6.2003</t>
  </si>
  <si>
    <t>6 months ended</t>
  </si>
  <si>
    <t>30 June</t>
  </si>
  <si>
    <t>Dividend paid</t>
  </si>
  <si>
    <t>Dividends paid</t>
  </si>
  <si>
    <t>At 30 June 2003</t>
  </si>
  <si>
    <t>At 30 June 2004</t>
  </si>
  <si>
    <t>Condensed Consolidated Income Statement</t>
  </si>
  <si>
    <t>PROFIT FROM OPERATIONS</t>
  </si>
  <si>
    <t xml:space="preserve">NET PROFIT ATTRIBUTABLE </t>
  </si>
  <si>
    <t>Earnings per share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</si>
</sst>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RM&quot;#,##0;&quot;RM&quot;\-#,##0"/>
    <numFmt numFmtId="177" formatCode="&quot;RM&quot;#,##0;[Red]&quot;RM&quot;\-#,##0"/>
    <numFmt numFmtId="178" formatCode="&quot;RM&quot;#,##0.00;&quot;RM&quot;\-#,##0.00"/>
    <numFmt numFmtId="179" formatCode="&quot;RM&quot;#,##0.00;[Red]&quot;RM&quot;\-#,##0.00"/>
    <numFmt numFmtId="180" formatCode="_ &quot;RM&quot;* #,##0_ ;_ &quot;RM&quot;* \-#,##0_ ;_ &quot;RM&quot;* &quot;-&quot;_ ;_ @_ "/>
    <numFmt numFmtId="181" formatCode="_ * #,##0_ ;_ * \-#,##0_ ;_ * &quot;-&quot;_ ;_ @_ "/>
    <numFmt numFmtId="182" formatCode="_ &quot;RM&quot;* #,##0.00_ ;_ &quot;RM&quot;* \-#,##0.00_ ;_ &quot;RM&quot;* &quot;-&quot;??_ ;_ @_ "/>
    <numFmt numFmtId="183" formatCode="_ * #,##0.00_ ;_ * \-#,##0.00_ ;_ * &quot;-&quot;??_ ;_ @_ "/>
    <numFmt numFmtId="184" formatCode="_(* #,##0.0_);_(* \(#,##0.0\);_(* &quot;-&quot;??_);_(@_)"/>
    <numFmt numFmtId="185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84" fontId="1" fillId="0" borderId="0" xfId="15" applyNumberFormat="1" applyFont="1" applyAlignment="1">
      <alignment/>
    </xf>
    <xf numFmtId="185" fontId="2" fillId="0" borderId="0" xfId="15" applyNumberFormat="1" applyFont="1" applyAlignment="1">
      <alignment/>
    </xf>
    <xf numFmtId="185" fontId="1" fillId="0" borderId="0" xfId="15" applyNumberFormat="1" applyFont="1" applyAlignment="1">
      <alignment/>
    </xf>
    <xf numFmtId="185" fontId="1" fillId="0" borderId="1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185" fontId="2" fillId="0" borderId="1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85" fontId="1" fillId="0" borderId="0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2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85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85" fontId="1" fillId="0" borderId="0" xfId="0" applyNumberFormat="1" applyFont="1" applyAlignment="1">
      <alignment horizontal="center"/>
    </xf>
    <xf numFmtId="43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85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5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85" fontId="2" fillId="0" borderId="14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I3" sqref="I3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4"/>
    </row>
    <row r="2" ht="15.75">
      <c r="A2" s="15" t="s">
        <v>100</v>
      </c>
    </row>
    <row r="3" spans="1:9" ht="15.75">
      <c r="A3" s="15" t="s">
        <v>91</v>
      </c>
      <c r="I3" s="2"/>
    </row>
    <row r="5" spans="5:11" ht="12.75">
      <c r="E5" s="53"/>
      <c r="F5" s="53"/>
      <c r="G5" s="53"/>
      <c r="I5" s="53"/>
      <c r="J5" s="53"/>
      <c r="K5" s="53"/>
    </row>
    <row r="6" spans="5:11" ht="12.75">
      <c r="E6" s="53" t="s">
        <v>63</v>
      </c>
      <c r="F6" s="53"/>
      <c r="G6" s="53"/>
      <c r="I6" s="53" t="s">
        <v>94</v>
      </c>
      <c r="J6" s="53"/>
      <c r="K6" s="53"/>
    </row>
    <row r="7" spans="3:11" ht="12.75">
      <c r="C7" s="3" t="s">
        <v>12</v>
      </c>
      <c r="D7" s="3"/>
      <c r="E7" s="4" t="s">
        <v>92</v>
      </c>
      <c r="G7" s="5" t="s">
        <v>93</v>
      </c>
      <c r="I7" s="4" t="s">
        <v>92</v>
      </c>
      <c r="K7" s="5" t="s">
        <v>93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3:9" ht="12.75">
      <c r="C10" s="3"/>
      <c r="E10" s="6"/>
      <c r="I10" s="6"/>
    </row>
    <row r="11" spans="1:11" ht="12.75">
      <c r="A11" s="1" t="s">
        <v>2</v>
      </c>
      <c r="C11" s="52">
        <v>3</v>
      </c>
      <c r="E11" s="31">
        <f>+I11-194317</f>
        <v>197265</v>
      </c>
      <c r="F11" s="16"/>
      <c r="G11" s="16">
        <v>265890</v>
      </c>
      <c r="H11" s="16"/>
      <c r="I11" s="31">
        <v>391582</v>
      </c>
      <c r="J11" s="16"/>
      <c r="K11" s="16">
        <v>545738</v>
      </c>
    </row>
    <row r="12" spans="3:11" ht="12.75">
      <c r="C12" s="3"/>
      <c r="E12" s="8"/>
      <c r="F12" s="16"/>
      <c r="G12" s="9"/>
      <c r="H12" s="16"/>
      <c r="I12" s="8"/>
      <c r="J12" s="16"/>
      <c r="K12" s="9"/>
    </row>
    <row r="13" spans="1:11" ht="12.75">
      <c r="A13" s="1" t="s">
        <v>72</v>
      </c>
      <c r="C13" s="3"/>
      <c r="E13" s="8"/>
      <c r="F13" s="16"/>
      <c r="G13" s="9"/>
      <c r="H13" s="16"/>
      <c r="I13" s="8"/>
      <c r="J13" s="16"/>
      <c r="K13" s="9"/>
    </row>
    <row r="14" spans="1:11" ht="12.75">
      <c r="A14" s="1" t="s">
        <v>73</v>
      </c>
      <c r="C14" s="3"/>
      <c r="E14" s="31">
        <f>E19-E11-E16</f>
        <v>-198832</v>
      </c>
      <c r="F14" s="16"/>
      <c r="G14" s="16">
        <f>G19-G11-G16</f>
        <v>-263571</v>
      </c>
      <c r="H14" s="16"/>
      <c r="I14" s="31">
        <f>I19-I11-I16</f>
        <v>-389765</v>
      </c>
      <c r="J14" s="16"/>
      <c r="K14" s="16">
        <f>K19-K11-K16</f>
        <v>-523812</v>
      </c>
    </row>
    <row r="16" spans="1:11" ht="12.75">
      <c r="A16" s="1" t="s">
        <v>71</v>
      </c>
      <c r="C16" s="3"/>
      <c r="E16" s="31">
        <f>+I16-5454</f>
        <v>11835</v>
      </c>
      <c r="F16" s="16"/>
      <c r="G16" s="16">
        <v>4074</v>
      </c>
      <c r="H16" s="16"/>
      <c r="I16" s="31">
        <v>17289</v>
      </c>
      <c r="J16" s="16"/>
      <c r="K16" s="16">
        <v>7738</v>
      </c>
    </row>
    <row r="17" spans="3:11" ht="12.75">
      <c r="C17" s="3"/>
      <c r="E17" s="12"/>
      <c r="F17" s="16"/>
      <c r="G17" s="10"/>
      <c r="H17" s="16"/>
      <c r="I17" s="12"/>
      <c r="J17" s="16"/>
      <c r="K17" s="10"/>
    </row>
    <row r="18" spans="3:11" ht="12.75">
      <c r="C18" s="3"/>
      <c r="E18" s="8"/>
      <c r="F18" s="16"/>
      <c r="G18" s="9"/>
      <c r="H18" s="16"/>
      <c r="I18" s="8"/>
      <c r="J18" s="16"/>
      <c r="K18" s="9"/>
    </row>
    <row r="19" spans="1:11" ht="12.75">
      <c r="A19" s="1" t="s">
        <v>101</v>
      </c>
      <c r="C19" s="3"/>
      <c r="E19" s="8">
        <f>+I19-8838</f>
        <v>10268</v>
      </c>
      <c r="F19" s="9"/>
      <c r="G19" s="9">
        <v>6393</v>
      </c>
      <c r="H19" s="9"/>
      <c r="I19" s="8">
        <v>19106</v>
      </c>
      <c r="J19" s="9"/>
      <c r="K19" s="9">
        <v>29664</v>
      </c>
    </row>
    <row r="20" spans="3:11" ht="12.75">
      <c r="C20" s="3"/>
      <c r="E20" s="8"/>
      <c r="F20" s="9"/>
      <c r="G20" s="9"/>
      <c r="H20" s="9"/>
      <c r="I20" s="8"/>
      <c r="J20" s="9"/>
      <c r="K20" s="9"/>
    </row>
    <row r="21" spans="1:11" ht="12.75">
      <c r="A21" s="1" t="s">
        <v>3</v>
      </c>
      <c r="C21" s="3"/>
      <c r="E21" s="8">
        <f>+I21--1401</f>
        <v>-860</v>
      </c>
      <c r="F21" s="9"/>
      <c r="G21" s="9">
        <v>-2</v>
      </c>
      <c r="H21" s="9"/>
      <c r="I21" s="8">
        <v>-2261</v>
      </c>
      <c r="J21" s="9"/>
      <c r="K21" s="9">
        <v>-5</v>
      </c>
    </row>
    <row r="22" spans="3:11" ht="12.75"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4</v>
      </c>
      <c r="C23" s="3"/>
      <c r="E23" s="8"/>
      <c r="F23" s="9"/>
      <c r="G23" s="9"/>
      <c r="H23" s="9"/>
      <c r="I23" s="8"/>
      <c r="J23" s="9"/>
      <c r="K23" s="9"/>
    </row>
    <row r="24" spans="1:11" ht="12.75">
      <c r="A24" s="1" t="s">
        <v>67</v>
      </c>
      <c r="C24" s="3"/>
      <c r="E24" s="8">
        <f>+I24-1122</f>
        <v>2320</v>
      </c>
      <c r="F24" s="9"/>
      <c r="G24" s="9">
        <v>-3697</v>
      </c>
      <c r="H24" s="9"/>
      <c r="I24" s="8">
        <v>3442</v>
      </c>
      <c r="J24" s="9"/>
      <c r="K24" s="9">
        <v>-1743</v>
      </c>
    </row>
    <row r="25" spans="3:11" ht="12.75">
      <c r="C25" s="3"/>
      <c r="E25" s="12"/>
      <c r="F25" s="16"/>
      <c r="G25" s="10"/>
      <c r="H25" s="16"/>
      <c r="I25" s="12"/>
      <c r="J25" s="16"/>
      <c r="K25" s="10"/>
    </row>
    <row r="26" spans="1:11" ht="12.75">
      <c r="A26" s="1" t="s">
        <v>5</v>
      </c>
      <c r="C26" s="3"/>
      <c r="E26" s="8"/>
      <c r="F26" s="16"/>
      <c r="G26" s="9"/>
      <c r="H26" s="16"/>
      <c r="I26" s="8"/>
      <c r="J26" s="16"/>
      <c r="K26" s="9"/>
    </row>
    <row r="27" spans="1:11" ht="12.75">
      <c r="A27" s="1" t="s">
        <v>6</v>
      </c>
      <c r="C27" s="3">
        <v>3</v>
      </c>
      <c r="E27" s="8">
        <f>SUM(E19:E26)</f>
        <v>11728</v>
      </c>
      <c r="F27" s="16"/>
      <c r="G27" s="9">
        <f>SUM(G19:G26)</f>
        <v>2694</v>
      </c>
      <c r="H27" s="16"/>
      <c r="I27" s="8">
        <f>SUM(I19:I26)</f>
        <v>20287</v>
      </c>
      <c r="J27" s="9"/>
      <c r="K27" s="9">
        <f>SUM(K19:K26)</f>
        <v>27916</v>
      </c>
    </row>
    <row r="28" spans="3:11" ht="12.75">
      <c r="C28" s="3"/>
      <c r="E28" s="8"/>
      <c r="F28" s="16"/>
      <c r="G28" s="9"/>
      <c r="H28" s="16"/>
      <c r="I28" s="8"/>
      <c r="J28" s="9"/>
      <c r="K28" s="9"/>
    </row>
    <row r="29" spans="1:11" ht="12.75">
      <c r="A29" s="1" t="s">
        <v>7</v>
      </c>
      <c r="C29" s="3">
        <v>7</v>
      </c>
      <c r="E29" s="8"/>
      <c r="F29" s="16"/>
      <c r="G29" s="9"/>
      <c r="H29" s="16"/>
      <c r="I29" s="8"/>
      <c r="J29" s="16"/>
      <c r="K29" s="9"/>
    </row>
    <row r="30" spans="1:11" ht="12.75">
      <c r="A30" s="1" t="s">
        <v>8</v>
      </c>
      <c r="C30" s="3"/>
      <c r="E30" s="17">
        <f>+I30--2225</f>
        <v>-3576</v>
      </c>
      <c r="F30" s="16"/>
      <c r="G30" s="19">
        <v>-997</v>
      </c>
      <c r="H30" s="16"/>
      <c r="I30" s="17">
        <v>-5801</v>
      </c>
      <c r="J30" s="16"/>
      <c r="K30" s="19">
        <v>-7508</v>
      </c>
    </row>
    <row r="31" spans="1:11" ht="12.75">
      <c r="A31" s="1" t="s">
        <v>9</v>
      </c>
      <c r="C31" s="3"/>
      <c r="E31" s="18">
        <f>+I31--248</f>
        <v>-1050</v>
      </c>
      <c r="F31" s="16"/>
      <c r="G31" s="20">
        <v>-425</v>
      </c>
      <c r="H31" s="16"/>
      <c r="I31" s="18">
        <v>-1298</v>
      </c>
      <c r="J31" s="16"/>
      <c r="K31" s="20">
        <v>-731</v>
      </c>
    </row>
    <row r="32" spans="3:11" ht="12.75">
      <c r="C32" s="3"/>
      <c r="E32" s="8">
        <f>SUM(E30:E31)</f>
        <v>-4626</v>
      </c>
      <c r="F32" s="16"/>
      <c r="G32" s="9">
        <f>SUM(G30:G31)</f>
        <v>-1422</v>
      </c>
      <c r="H32" s="16"/>
      <c r="I32" s="8">
        <f>SUM(I30:I31)</f>
        <v>-7099</v>
      </c>
      <c r="J32" s="16"/>
      <c r="K32" s="9">
        <f>SUM(K30:K31)</f>
        <v>-8239</v>
      </c>
    </row>
    <row r="33" spans="3:11" ht="12.75">
      <c r="C33" s="3"/>
      <c r="E33" s="12"/>
      <c r="F33" s="16"/>
      <c r="G33" s="10"/>
      <c r="H33" s="16"/>
      <c r="I33" s="10"/>
      <c r="J33" s="16"/>
      <c r="K33" s="10"/>
    </row>
    <row r="34" spans="1:11" ht="12.75">
      <c r="A34" s="1" t="s">
        <v>102</v>
      </c>
      <c r="C34" s="3"/>
      <c r="E34" s="8"/>
      <c r="F34" s="16"/>
      <c r="G34" s="9"/>
      <c r="H34" s="16"/>
      <c r="I34" s="8"/>
      <c r="J34" s="16"/>
      <c r="K34" s="9"/>
    </row>
    <row r="35" spans="1:11" ht="13.5" thickBot="1">
      <c r="A35" s="1" t="s">
        <v>80</v>
      </c>
      <c r="C35" s="3"/>
      <c r="E35" s="13">
        <f>+E27+E32</f>
        <v>7102</v>
      </c>
      <c r="F35" s="16"/>
      <c r="G35" s="14">
        <f>+G27+G32</f>
        <v>1272</v>
      </c>
      <c r="H35" s="16"/>
      <c r="I35" s="13">
        <f>+I27+I32</f>
        <v>13188</v>
      </c>
      <c r="J35" s="16"/>
      <c r="K35" s="14">
        <f>+K27+K32</f>
        <v>19677</v>
      </c>
    </row>
    <row r="36" spans="3:11" ht="13.5" thickTop="1">
      <c r="C36" s="3"/>
      <c r="E36" s="8"/>
      <c r="F36" s="16"/>
      <c r="G36" s="9"/>
      <c r="H36" s="16"/>
      <c r="I36" s="8"/>
      <c r="J36" s="16"/>
      <c r="K36" s="9"/>
    </row>
    <row r="37" spans="3:11" ht="12.75">
      <c r="C37" s="3"/>
      <c r="E37" s="35" t="s">
        <v>79</v>
      </c>
      <c r="F37" s="27"/>
      <c r="G37" s="27" t="s">
        <v>79</v>
      </c>
      <c r="H37" s="27"/>
      <c r="I37" s="35" t="s">
        <v>79</v>
      </c>
      <c r="J37" s="27"/>
      <c r="K37" s="27" t="s">
        <v>79</v>
      </c>
    </row>
    <row r="38" spans="1:9" ht="12.75">
      <c r="A38" s="1" t="s">
        <v>103</v>
      </c>
      <c r="C38" s="3">
        <v>8</v>
      </c>
      <c r="E38" s="6"/>
      <c r="I38" s="6"/>
    </row>
    <row r="39" spans="1:11" ht="12.75">
      <c r="A39" s="1" t="s">
        <v>11</v>
      </c>
      <c r="C39" s="3"/>
      <c r="E39" s="32">
        <f>+E35/100744.5*100</f>
        <v>7.049516350768529</v>
      </c>
      <c r="F39" s="7"/>
      <c r="G39" s="33">
        <f>+G35/98033*100</f>
        <v>1.2975222629114684</v>
      </c>
      <c r="H39" s="7"/>
      <c r="I39" s="32">
        <f>+I35/100744.5*100</f>
        <v>13.090540922829533</v>
      </c>
      <c r="J39" s="7"/>
      <c r="K39" s="33">
        <f>+K35/98033*100</f>
        <v>20.071812552915855</v>
      </c>
    </row>
    <row r="40" spans="1:11" ht="12.75">
      <c r="A40" s="1" t="s">
        <v>10</v>
      </c>
      <c r="C40" s="3"/>
      <c r="E40" s="32">
        <f>+E35/100744.5*100</f>
        <v>7.049516350768529</v>
      </c>
      <c r="F40" s="7"/>
      <c r="G40" s="33">
        <f>+G35/98033*100</f>
        <v>1.2975222629114684</v>
      </c>
      <c r="H40" s="7"/>
      <c r="I40" s="32">
        <f>+I35/100744.5*100</f>
        <v>13.090540922829533</v>
      </c>
      <c r="J40" s="7"/>
      <c r="K40" s="33">
        <f>+K35/98033*100</f>
        <v>20.071812552915855</v>
      </c>
    </row>
    <row r="41" spans="5:9" ht="12.75">
      <c r="E41" s="6"/>
      <c r="I41" s="6"/>
    </row>
    <row r="42" spans="1:11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5:9" ht="12.75">
      <c r="E44" s="6"/>
      <c r="I44" s="6"/>
    </row>
    <row r="45" spans="5:9" ht="12.75">
      <c r="E45" s="6"/>
      <c r="I45" s="6"/>
    </row>
    <row r="46" spans="5:9" ht="12.75">
      <c r="E46" s="6"/>
      <c r="I46" s="6"/>
    </row>
    <row r="60" spans="3:11" ht="12.75">
      <c r="C60" s="3"/>
      <c r="E60" s="8"/>
      <c r="F60" s="16"/>
      <c r="G60" s="9"/>
      <c r="H60" s="16"/>
      <c r="I60" s="8"/>
      <c r="J60" s="16"/>
      <c r="K60" s="9"/>
    </row>
  </sheetData>
  <mergeCells count="6">
    <mergeCell ref="E5:G5"/>
    <mergeCell ref="I5:K5"/>
    <mergeCell ref="A42:K42"/>
    <mergeCell ref="A43:K43"/>
    <mergeCell ref="E6:G6"/>
    <mergeCell ref="I6:K6"/>
  </mergeCells>
  <printOptions/>
  <pageMargins left="0.75" right="0.75" top="1.5" bottom="1" header="0.5" footer="0.5"/>
  <pageSetup horizontalDpi="600" verticalDpi="600" orientation="portrait" scale="88" r:id="rId1"/>
  <headerFooter alignWithMargins="0"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33" sqref="A33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68</v>
      </c>
    </row>
    <row r="3" ht="15.75">
      <c r="A3" s="15"/>
    </row>
    <row r="4" spans="5:7" ht="12.75">
      <c r="E4" s="53"/>
      <c r="F4" s="53"/>
      <c r="G4" s="53"/>
    </row>
    <row r="5" spans="5:7" ht="12.75">
      <c r="E5" s="2" t="s">
        <v>13</v>
      </c>
      <c r="G5" s="3" t="s">
        <v>13</v>
      </c>
    </row>
    <row r="6" spans="5:7" ht="12.75">
      <c r="E6" s="4" t="s">
        <v>95</v>
      </c>
      <c r="G6" s="5" t="s">
        <v>14</v>
      </c>
    </row>
    <row r="7" spans="3:7" ht="12.75">
      <c r="C7" s="3" t="s">
        <v>12</v>
      </c>
      <c r="E7" s="2">
        <v>2004</v>
      </c>
      <c r="G7" s="3">
        <v>2003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15</v>
      </c>
      <c r="C11" s="3"/>
      <c r="E11" s="8"/>
      <c r="F11" s="9"/>
      <c r="G11" s="9"/>
    </row>
    <row r="12" spans="1:7" ht="12.75">
      <c r="A12" s="1" t="s">
        <v>74</v>
      </c>
      <c r="C12" s="3" t="s">
        <v>66</v>
      </c>
      <c r="E12" s="8">
        <v>102969</v>
      </c>
      <c r="F12" s="9"/>
      <c r="G12" s="9">
        <v>89812</v>
      </c>
    </row>
    <row r="13" spans="1:7" ht="12.75">
      <c r="A13" s="1" t="s">
        <v>16</v>
      </c>
      <c r="C13" s="3"/>
      <c r="E13" s="8">
        <v>93778</v>
      </c>
      <c r="F13" s="9"/>
      <c r="G13" s="9">
        <v>131417</v>
      </c>
    </row>
    <row r="14" spans="1:7" ht="12.75">
      <c r="A14" s="1" t="s">
        <v>77</v>
      </c>
      <c r="C14" s="3"/>
      <c r="E14" s="8">
        <v>66003</v>
      </c>
      <c r="F14" s="9"/>
      <c r="G14" s="9">
        <v>66003</v>
      </c>
    </row>
    <row r="15" spans="1:7" ht="12.75">
      <c r="A15" s="1" t="s">
        <v>76</v>
      </c>
      <c r="C15" s="3"/>
      <c r="E15" s="8">
        <v>6622</v>
      </c>
      <c r="F15" s="9"/>
      <c r="G15" s="9">
        <v>11399</v>
      </c>
    </row>
    <row r="16" spans="3:7" ht="12.75">
      <c r="C16" s="3"/>
      <c r="E16" s="8"/>
      <c r="F16" s="9"/>
      <c r="G16" s="9"/>
    </row>
    <row r="17" spans="1:7" ht="12.75">
      <c r="A17" s="1" t="s">
        <v>17</v>
      </c>
      <c r="C17" s="3"/>
      <c r="E17" s="8"/>
      <c r="F17" s="9"/>
      <c r="G17" s="9"/>
    </row>
    <row r="18" spans="1:7" ht="12.75">
      <c r="A18" s="1" t="s">
        <v>18</v>
      </c>
      <c r="C18" s="3"/>
      <c r="E18" s="17">
        <f>129831-1500</f>
        <v>128331</v>
      </c>
      <c r="F18" s="9"/>
      <c r="G18" s="19">
        <v>206131</v>
      </c>
    </row>
    <row r="19" spans="1:7" ht="12.75">
      <c r="A19" s="1" t="s">
        <v>19</v>
      </c>
      <c r="C19" s="3"/>
      <c r="E19" s="24">
        <f>64156+26254+11344+92</f>
        <v>101846</v>
      </c>
      <c r="F19" s="9"/>
      <c r="G19" s="21">
        <f>88104+5696</f>
        <v>93800</v>
      </c>
    </row>
    <row r="20" spans="1:7" ht="12.75">
      <c r="A20" s="1" t="s">
        <v>62</v>
      </c>
      <c r="C20" s="3">
        <v>10</v>
      </c>
      <c r="E20" s="24">
        <v>1195</v>
      </c>
      <c r="F20" s="9"/>
      <c r="G20" s="21">
        <v>1379</v>
      </c>
    </row>
    <row r="21" spans="1:7" ht="12.75">
      <c r="A21" s="1" t="s">
        <v>20</v>
      </c>
      <c r="C21" s="3"/>
      <c r="E21" s="24">
        <f>12600+8899</f>
        <v>21499</v>
      </c>
      <c r="F21" s="9"/>
      <c r="G21" s="21">
        <f>85000+4647-49878</f>
        <v>39769</v>
      </c>
    </row>
    <row r="22" spans="3:7" ht="12.75">
      <c r="C22" s="3"/>
      <c r="E22" s="25">
        <f>SUM(E18:E21)</f>
        <v>252871</v>
      </c>
      <c r="F22" s="9"/>
      <c r="G22" s="22">
        <f>SUM(G18:G21)</f>
        <v>341079</v>
      </c>
    </row>
    <row r="23" spans="3:7" ht="12.75">
      <c r="C23" s="3"/>
      <c r="E23" s="8"/>
      <c r="F23" s="9"/>
      <c r="G23" s="9"/>
    </row>
    <row r="24" spans="1:7" ht="12.75">
      <c r="A24" s="1" t="s">
        <v>21</v>
      </c>
      <c r="C24" s="3"/>
      <c r="E24" s="8"/>
      <c r="F24" s="9"/>
      <c r="G24" s="9"/>
    </row>
    <row r="25" spans="1:7" ht="12.75">
      <c r="A25" s="1" t="s">
        <v>23</v>
      </c>
      <c r="C25" s="3"/>
      <c r="E25" s="17">
        <f>-5877+1500</f>
        <v>-4377</v>
      </c>
      <c r="F25" s="9"/>
      <c r="G25" s="19">
        <v>-29335</v>
      </c>
    </row>
    <row r="26" spans="1:7" ht="12.75">
      <c r="A26" s="1" t="s">
        <v>22</v>
      </c>
      <c r="C26" s="3"/>
      <c r="E26" s="24">
        <f>-36484-29-33295</f>
        <v>-69808</v>
      </c>
      <c r="F26" s="9"/>
      <c r="G26" s="21">
        <f>-122903-29+49878</f>
        <v>-73054</v>
      </c>
    </row>
    <row r="27" spans="1:7" ht="12.75">
      <c r="A27" s="1" t="s">
        <v>83</v>
      </c>
      <c r="C27" s="3">
        <v>17</v>
      </c>
      <c r="E27" s="24">
        <v>-73817</v>
      </c>
      <c r="F27" s="9"/>
      <c r="G27" s="21">
        <f>-159610</f>
        <v>-159610</v>
      </c>
    </row>
    <row r="28" spans="1:7" ht="12.75">
      <c r="A28" s="1" t="s">
        <v>84</v>
      </c>
      <c r="C28" s="3"/>
      <c r="E28" s="24">
        <v>0</v>
      </c>
      <c r="F28" s="9"/>
      <c r="G28" s="21">
        <v>-8374</v>
      </c>
    </row>
    <row r="29" spans="1:7" ht="12.75">
      <c r="A29" s="1" t="s">
        <v>24</v>
      </c>
      <c r="C29" s="36"/>
      <c r="E29" s="24">
        <v>0</v>
      </c>
      <c r="F29" s="9"/>
      <c r="G29" s="21">
        <v>-48</v>
      </c>
    </row>
    <row r="30" spans="3:7" ht="12.75">
      <c r="C30" s="3"/>
      <c r="E30" s="25">
        <f>SUM(E25:E29)</f>
        <v>-148002</v>
      </c>
      <c r="F30" s="9"/>
      <c r="G30" s="22">
        <f>SUM(G25:G29)</f>
        <v>-270421</v>
      </c>
    </row>
    <row r="31" spans="3:7" ht="12.75">
      <c r="C31" s="3"/>
      <c r="E31" s="8"/>
      <c r="F31" s="9"/>
      <c r="G31" s="9"/>
    </row>
    <row r="32" spans="1:7" ht="12.75">
      <c r="A32" s="1" t="s">
        <v>25</v>
      </c>
      <c r="C32" s="3"/>
      <c r="E32" s="8">
        <f>+E22+E30</f>
        <v>104869</v>
      </c>
      <c r="F32" s="9"/>
      <c r="G32" s="9">
        <f>+G22+G30</f>
        <v>70658</v>
      </c>
    </row>
    <row r="33" spans="3:7" ht="12.75">
      <c r="C33" s="3"/>
      <c r="E33" s="8"/>
      <c r="F33" s="9"/>
      <c r="G33" s="9"/>
    </row>
    <row r="34" spans="1:7" ht="12.75">
      <c r="A34" s="1" t="s">
        <v>26</v>
      </c>
      <c r="C34" s="3"/>
      <c r="E34" s="8"/>
      <c r="F34" s="9"/>
      <c r="G34" s="9"/>
    </row>
    <row r="35" spans="1:7" ht="12.75">
      <c r="A35" s="1" t="s">
        <v>27</v>
      </c>
      <c r="C35" s="3"/>
      <c r="E35" s="8">
        <v>-1891</v>
      </c>
      <c r="F35" s="9"/>
      <c r="G35" s="9">
        <v>0</v>
      </c>
    </row>
    <row r="36" spans="3:8" ht="13.5" thickBot="1">
      <c r="C36" s="3"/>
      <c r="E36" s="26">
        <f>+E35+E32+SUM(E12:E15)</f>
        <v>372350</v>
      </c>
      <c r="F36" s="9"/>
      <c r="G36" s="23">
        <f>+G35+G32+SUM(G12:G15)</f>
        <v>369289</v>
      </c>
      <c r="H36" s="28"/>
    </row>
    <row r="37" spans="3:7" ht="13.5" thickTop="1">
      <c r="C37" s="3"/>
      <c r="E37" s="8"/>
      <c r="F37" s="9"/>
      <c r="G37" s="9"/>
    </row>
    <row r="38" spans="1:7" ht="12.75">
      <c r="A38" s="1" t="s">
        <v>28</v>
      </c>
      <c r="C38" s="3"/>
      <c r="E38" s="8"/>
      <c r="F38" s="9"/>
      <c r="G38" s="9"/>
    </row>
    <row r="39" spans="1:7" ht="12.75">
      <c r="A39" s="1" t="s">
        <v>30</v>
      </c>
      <c r="C39" s="3">
        <v>12</v>
      </c>
      <c r="E39" s="8">
        <v>100745</v>
      </c>
      <c r="F39" s="9"/>
      <c r="G39" s="9">
        <v>100745</v>
      </c>
    </row>
    <row r="40" spans="1:7" ht="12.75">
      <c r="A40" s="1" t="s">
        <v>29</v>
      </c>
      <c r="C40" s="3"/>
      <c r="E40" s="8">
        <f>+'Condensed Statement of Equity'!G22</f>
        <v>23857</v>
      </c>
      <c r="F40" s="9"/>
      <c r="G40" s="9">
        <v>23857</v>
      </c>
    </row>
    <row r="41" spans="1:8" ht="12.75">
      <c r="A41" s="1" t="s">
        <v>31</v>
      </c>
      <c r="C41" s="3"/>
      <c r="E41" s="8">
        <v>247748</v>
      </c>
      <c r="F41" s="9"/>
      <c r="G41" s="9">
        <v>244687</v>
      </c>
      <c r="H41" s="28"/>
    </row>
    <row r="42" spans="3:7" ht="13.5" thickBot="1">
      <c r="C42" s="3"/>
      <c r="E42" s="26">
        <f>SUM(E39:E41)</f>
        <v>372350</v>
      </c>
      <c r="F42" s="9"/>
      <c r="G42" s="23">
        <f>SUM(G39:G41)</f>
        <v>369289</v>
      </c>
    </row>
    <row r="43" spans="5:7" ht="13.5" thickTop="1">
      <c r="E43" s="37"/>
      <c r="F43" s="9"/>
      <c r="G43" s="37"/>
    </row>
    <row r="44" spans="1:7" ht="12.75">
      <c r="A44" s="54"/>
      <c r="B44" s="54"/>
      <c r="C44" s="54"/>
      <c r="D44" s="54"/>
      <c r="E44" s="54"/>
      <c r="F44" s="54"/>
      <c r="G44" s="54"/>
    </row>
    <row r="45" spans="1:7" ht="12.75">
      <c r="A45" s="55"/>
      <c r="B45" s="56"/>
      <c r="C45" s="56"/>
      <c r="D45" s="56"/>
      <c r="E45" s="56"/>
      <c r="F45" s="56"/>
      <c r="G45" s="56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  <row r="50" spans="5:7" ht="12.75">
      <c r="E50" s="9"/>
      <c r="F50" s="9"/>
      <c r="G50" s="9"/>
    </row>
    <row r="51" spans="5:7" ht="12.75">
      <c r="E51" s="9"/>
      <c r="F51" s="9"/>
      <c r="G51" s="9"/>
    </row>
  </sheetData>
  <mergeCells count="3">
    <mergeCell ref="A44:G44"/>
    <mergeCell ref="A45:G45"/>
    <mergeCell ref="E4:G4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5" sqref="A15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69</v>
      </c>
    </row>
    <row r="3" ht="15.75">
      <c r="A3" s="15" t="s">
        <v>91</v>
      </c>
    </row>
    <row r="5" spans="7:11" ht="12.75">
      <c r="G5" s="57" t="s">
        <v>39</v>
      </c>
      <c r="H5" s="57"/>
      <c r="I5" s="57"/>
      <c r="K5" s="30" t="s">
        <v>40</v>
      </c>
    </row>
    <row r="6" spans="5:13" ht="12.75">
      <c r="E6" s="3" t="s">
        <v>32</v>
      </c>
      <c r="G6" s="3" t="s">
        <v>34</v>
      </c>
      <c r="I6" s="3" t="s">
        <v>64</v>
      </c>
      <c r="K6" s="3" t="s">
        <v>37</v>
      </c>
      <c r="M6" s="3" t="s">
        <v>38</v>
      </c>
    </row>
    <row r="7" spans="3:13" ht="12.75">
      <c r="C7" s="3"/>
      <c r="E7" s="3" t="s">
        <v>33</v>
      </c>
      <c r="G7" s="3" t="s">
        <v>35</v>
      </c>
      <c r="I7" s="3" t="s">
        <v>65</v>
      </c>
      <c r="K7" s="3" t="s">
        <v>36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1" t="s">
        <v>82</v>
      </c>
      <c r="C10" s="3"/>
      <c r="E10" s="8">
        <v>100745</v>
      </c>
      <c r="F10" s="8"/>
      <c r="G10" s="8">
        <v>23857</v>
      </c>
      <c r="H10" s="8"/>
      <c r="I10" s="8">
        <v>9265</v>
      </c>
      <c r="J10" s="8"/>
      <c r="K10" s="8">
        <v>235422</v>
      </c>
      <c r="L10" s="8"/>
      <c r="M10" s="31">
        <f>SUM(E10:L10)</f>
        <v>369289</v>
      </c>
    </row>
    <row r="11" spans="3:13" ht="12.75">
      <c r="C11" s="3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1" t="s">
        <v>81</v>
      </c>
      <c r="C12" s="3"/>
      <c r="E12" s="8">
        <v>0</v>
      </c>
      <c r="F12" s="8"/>
      <c r="G12" s="8">
        <v>0</v>
      </c>
      <c r="H12" s="8"/>
      <c r="I12" s="8">
        <v>0</v>
      </c>
      <c r="J12" s="8"/>
      <c r="K12" s="8">
        <f>+'Condensed Income Statement'!I35</f>
        <v>13188</v>
      </c>
      <c r="L12" s="8"/>
      <c r="M12" s="8">
        <f>SUM(E12:L12)</f>
        <v>13188</v>
      </c>
    </row>
    <row r="13" spans="1:13" ht="12.75">
      <c r="A13" s="1" t="s">
        <v>96</v>
      </c>
      <c r="C13" s="3"/>
      <c r="E13" s="8">
        <v>0</v>
      </c>
      <c r="F13" s="8"/>
      <c r="G13" s="8">
        <v>0</v>
      </c>
      <c r="H13" s="8"/>
      <c r="I13" s="8">
        <v>0</v>
      </c>
      <c r="J13" s="8"/>
      <c r="K13" s="8">
        <v>-7254</v>
      </c>
      <c r="L13" s="8"/>
      <c r="M13" s="8">
        <f>SUM(E13:L13)</f>
        <v>-7254</v>
      </c>
    </row>
    <row r="14" spans="1:13" ht="12.75">
      <c r="A14" s="39" t="s">
        <v>41</v>
      </c>
      <c r="B14" s="40"/>
      <c r="C14" s="41"/>
      <c r="D14" s="40"/>
      <c r="E14" s="29"/>
      <c r="F14" s="29"/>
      <c r="G14" s="29"/>
      <c r="H14" s="29"/>
      <c r="I14" s="29"/>
      <c r="J14" s="29"/>
      <c r="K14" s="29"/>
      <c r="L14" s="29"/>
      <c r="M14" s="42"/>
    </row>
    <row r="15" spans="1:13" ht="12.75">
      <c r="A15" s="43" t="s">
        <v>42</v>
      </c>
      <c r="B15" s="44"/>
      <c r="C15" s="45"/>
      <c r="D15" s="44"/>
      <c r="E15" s="31">
        <v>0</v>
      </c>
      <c r="F15" s="31"/>
      <c r="G15" s="31">
        <v>0</v>
      </c>
      <c r="H15" s="31"/>
      <c r="I15" s="31">
        <v>-289</v>
      </c>
      <c r="J15" s="31"/>
      <c r="K15" s="31">
        <v>0</v>
      </c>
      <c r="L15" s="31"/>
      <c r="M15" s="46">
        <f>SUM(E15:L15)</f>
        <v>-289</v>
      </c>
    </row>
    <row r="16" spans="1:13" ht="12.75">
      <c r="A16" s="43" t="s">
        <v>88</v>
      </c>
      <c r="B16" s="44"/>
      <c r="C16" s="45"/>
      <c r="D16" s="44"/>
      <c r="E16" s="31">
        <v>0</v>
      </c>
      <c r="F16" s="31"/>
      <c r="G16" s="31">
        <v>0</v>
      </c>
      <c r="H16" s="31"/>
      <c r="I16" s="31">
        <v>132</v>
      </c>
      <c r="J16" s="31"/>
      <c r="K16" s="31">
        <v>0</v>
      </c>
      <c r="L16" s="31"/>
      <c r="M16" s="46">
        <f>SUM(E16:L16)</f>
        <v>132</v>
      </c>
    </row>
    <row r="17" spans="1:13" ht="12.75">
      <c r="A17" s="43" t="s">
        <v>89</v>
      </c>
      <c r="B17" s="44"/>
      <c r="C17" s="45"/>
      <c r="D17" s="44"/>
      <c r="E17" s="31"/>
      <c r="F17" s="31"/>
      <c r="G17" s="31"/>
      <c r="H17" s="31"/>
      <c r="I17" s="31"/>
      <c r="J17" s="31"/>
      <c r="K17" s="31"/>
      <c r="L17" s="31"/>
      <c r="M17" s="46"/>
    </row>
    <row r="18" spans="1:13" ht="12.75">
      <c r="A18" s="47" t="s">
        <v>90</v>
      </c>
      <c r="B18" s="48"/>
      <c r="C18" s="38"/>
      <c r="D18" s="48"/>
      <c r="E18" s="12">
        <v>0</v>
      </c>
      <c r="F18" s="12"/>
      <c r="G18" s="12">
        <v>0</v>
      </c>
      <c r="H18" s="12"/>
      <c r="I18" s="12">
        <v>0</v>
      </c>
      <c r="J18" s="12"/>
      <c r="K18" s="12">
        <v>-2716</v>
      </c>
      <c r="L18" s="12"/>
      <c r="M18" s="49">
        <f>SUM(E18:L18)</f>
        <v>-2716</v>
      </c>
    </row>
    <row r="19" spans="1:13" ht="12.75">
      <c r="A19" s="1" t="s">
        <v>86</v>
      </c>
      <c r="C19" s="3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1" t="s">
        <v>85</v>
      </c>
      <c r="C20" s="3"/>
      <c r="E20" s="8">
        <f>SUM(E15:E19)</f>
        <v>0</v>
      </c>
      <c r="F20" s="8"/>
      <c r="G20" s="8">
        <f>SUM(G15:G19)</f>
        <v>0</v>
      </c>
      <c r="H20" s="8"/>
      <c r="I20" s="8">
        <f>SUM(I15:I19)</f>
        <v>-157</v>
      </c>
      <c r="J20" s="8"/>
      <c r="K20" s="8">
        <f>SUM(K15:K19)</f>
        <v>-2716</v>
      </c>
      <c r="L20" s="8"/>
      <c r="M20" s="8">
        <f>SUM(M15:M19)</f>
        <v>-2873</v>
      </c>
    </row>
    <row r="21" spans="3:13" ht="12.75">
      <c r="C21" s="3"/>
      <c r="E21" s="29"/>
      <c r="F21" s="8"/>
      <c r="G21" s="29"/>
      <c r="H21" s="8"/>
      <c r="I21" s="29"/>
      <c r="J21" s="8"/>
      <c r="K21" s="29"/>
      <c r="L21" s="8"/>
      <c r="M21" s="29"/>
    </row>
    <row r="22" spans="1:13" ht="13.5" thickBot="1">
      <c r="A22" s="1" t="s">
        <v>99</v>
      </c>
      <c r="C22" s="3"/>
      <c r="E22" s="13">
        <f>SUM(E10:E12)+SUM(E20:E20)</f>
        <v>100745</v>
      </c>
      <c r="F22" s="8"/>
      <c r="G22" s="13">
        <f>SUM(G10:G12)+SUM(G20:G20)</f>
        <v>23857</v>
      </c>
      <c r="H22" s="8"/>
      <c r="I22" s="13">
        <f>SUM(I10:I12)+SUM(I20:I20)</f>
        <v>9108</v>
      </c>
      <c r="J22" s="8"/>
      <c r="K22" s="13">
        <f>SUM(K10:K13)+SUM(K20:K20)</f>
        <v>238640</v>
      </c>
      <c r="L22" s="8"/>
      <c r="M22" s="13">
        <f>SUM(M10:M13)+SUM(M20:M20)</f>
        <v>372350</v>
      </c>
    </row>
    <row r="23" spans="3:13" ht="13.5" thickTop="1">
      <c r="C23" s="3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1" t="s">
        <v>75</v>
      </c>
      <c r="C24" s="3"/>
      <c r="E24" s="9">
        <v>98033</v>
      </c>
      <c r="F24" s="9"/>
      <c r="G24" s="9">
        <v>11944</v>
      </c>
      <c r="H24" s="9"/>
      <c r="I24" s="9">
        <v>12650</v>
      </c>
      <c r="J24" s="9"/>
      <c r="K24" s="9">
        <v>541527</v>
      </c>
      <c r="L24" s="9"/>
      <c r="M24" s="9">
        <f>SUM(E24:L24)</f>
        <v>664154</v>
      </c>
    </row>
    <row r="25" spans="3:13" ht="12.75">
      <c r="C25" s="3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1" t="s">
        <v>81</v>
      </c>
      <c r="C26" s="3"/>
      <c r="E26" s="9">
        <v>0</v>
      </c>
      <c r="F26" s="9"/>
      <c r="G26" s="9">
        <v>0</v>
      </c>
      <c r="H26" s="9"/>
      <c r="I26" s="9">
        <v>0</v>
      </c>
      <c r="J26" s="9"/>
      <c r="K26" s="9">
        <f>+'Condensed Income Statement'!K35</f>
        <v>19677</v>
      </c>
      <c r="L26" s="9"/>
      <c r="M26" s="9">
        <f>SUM(E26:L26)</f>
        <v>19677</v>
      </c>
    </row>
    <row r="27" spans="1:13" ht="12.75">
      <c r="A27" s="1" t="s">
        <v>96</v>
      </c>
      <c r="C27" s="3"/>
      <c r="E27" s="9">
        <v>0</v>
      </c>
      <c r="F27" s="9"/>
      <c r="G27" s="9">
        <v>0</v>
      </c>
      <c r="H27" s="9"/>
      <c r="I27" s="9">
        <v>0</v>
      </c>
      <c r="J27" s="9"/>
      <c r="K27" s="9">
        <v>-17646</v>
      </c>
      <c r="L27" s="9"/>
      <c r="M27" s="9">
        <f>SUM(E27:L27)</f>
        <v>-17646</v>
      </c>
    </row>
    <row r="28" spans="1:13" ht="12.75">
      <c r="A28" s="39" t="s">
        <v>41</v>
      </c>
      <c r="B28" s="40"/>
      <c r="C28" s="41"/>
      <c r="D28" s="40"/>
      <c r="E28" s="11"/>
      <c r="F28" s="11"/>
      <c r="G28" s="11"/>
      <c r="H28" s="11"/>
      <c r="I28" s="11"/>
      <c r="J28" s="11"/>
      <c r="K28" s="11"/>
      <c r="L28" s="11"/>
      <c r="M28" s="50"/>
    </row>
    <row r="29" spans="1:13" ht="12.75">
      <c r="A29" s="47" t="s">
        <v>42</v>
      </c>
      <c r="B29" s="48"/>
      <c r="C29" s="38"/>
      <c r="D29" s="48"/>
      <c r="E29" s="10">
        <v>0</v>
      </c>
      <c r="F29" s="10"/>
      <c r="G29" s="10">
        <v>0</v>
      </c>
      <c r="H29" s="10"/>
      <c r="I29" s="10">
        <v>-636</v>
      </c>
      <c r="J29" s="10"/>
      <c r="K29" s="10">
        <v>0</v>
      </c>
      <c r="L29" s="10"/>
      <c r="M29" s="51">
        <f>SUM(E29:L29)</f>
        <v>-636</v>
      </c>
    </row>
    <row r="30" spans="1:13" ht="12.75">
      <c r="A30" s="1" t="s">
        <v>86</v>
      </c>
      <c r="C30" s="3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1" t="s">
        <v>85</v>
      </c>
      <c r="C31" s="3"/>
      <c r="E31" s="9">
        <f>SUM(E29:E30)</f>
        <v>0</v>
      </c>
      <c r="F31" s="9"/>
      <c r="G31" s="9">
        <f>SUM(G29:G30)</f>
        <v>0</v>
      </c>
      <c r="H31" s="9"/>
      <c r="I31" s="9">
        <f>SUM(I29:I30)</f>
        <v>-636</v>
      </c>
      <c r="J31" s="9"/>
      <c r="K31" s="9">
        <f>SUM(K29:K30)</f>
        <v>0</v>
      </c>
      <c r="L31" s="9"/>
      <c r="M31" s="9">
        <f>SUM(M29:M30)</f>
        <v>-636</v>
      </c>
    </row>
    <row r="32" spans="3:13" ht="12.75">
      <c r="C32" s="3"/>
      <c r="E32" s="11"/>
      <c r="F32" s="9"/>
      <c r="G32" s="11"/>
      <c r="H32" s="9"/>
      <c r="I32" s="11"/>
      <c r="J32" s="9"/>
      <c r="K32" s="11"/>
      <c r="L32" s="9"/>
      <c r="M32" s="11"/>
    </row>
    <row r="33" spans="1:14" ht="13.5" thickBot="1">
      <c r="A33" s="1" t="s">
        <v>98</v>
      </c>
      <c r="C33" s="3"/>
      <c r="E33" s="14">
        <f>SUM(E24:E26)+SUM(E31:E31)</f>
        <v>98033</v>
      </c>
      <c r="F33" s="9"/>
      <c r="G33" s="14">
        <f>SUM(G24:G26)+SUM(G31:G31)</f>
        <v>11944</v>
      </c>
      <c r="H33" s="9"/>
      <c r="I33" s="14">
        <f>SUM(I24:I26)+SUM(I31:I31)</f>
        <v>12014</v>
      </c>
      <c r="J33" s="9"/>
      <c r="K33" s="14">
        <f>SUM(K24:K27)+SUM(K31:K31)</f>
        <v>543558</v>
      </c>
      <c r="L33" s="9"/>
      <c r="M33" s="14">
        <f>SUM(M24:M27)+SUM(M31:M31)</f>
        <v>665549</v>
      </c>
      <c r="N33" s="28"/>
    </row>
    <row r="34" spans="3:14" ht="13.5" thickTop="1">
      <c r="C34" s="3"/>
      <c r="E34" s="9"/>
      <c r="F34" s="9"/>
      <c r="G34" s="9"/>
      <c r="H34" s="9"/>
      <c r="I34" s="9"/>
      <c r="J34" s="9"/>
      <c r="K34" s="9"/>
      <c r="L34" s="9"/>
      <c r="M34" s="9"/>
      <c r="N34" s="28"/>
    </row>
    <row r="35" spans="1:13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ht="12.7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5:13" ht="12.75">
      <c r="E37" s="9"/>
      <c r="F37" s="9"/>
      <c r="G37" s="9"/>
      <c r="H37" s="9"/>
      <c r="I37" s="9"/>
      <c r="J37" s="9"/>
      <c r="K37" s="9"/>
      <c r="L37" s="9"/>
      <c r="M37" s="9"/>
    </row>
    <row r="38" spans="5:13" ht="12.75">
      <c r="E38" s="9"/>
      <c r="F38" s="9"/>
      <c r="G38" s="9"/>
      <c r="H38" s="9"/>
      <c r="I38" s="9"/>
      <c r="J38" s="9"/>
      <c r="K38" s="9"/>
      <c r="L38" s="9"/>
      <c r="M38" s="9"/>
    </row>
    <row r="39" spans="5:13" ht="12.75">
      <c r="E39" s="9"/>
      <c r="F39" s="9"/>
      <c r="G39" s="9"/>
      <c r="H39" s="9"/>
      <c r="I39" s="9"/>
      <c r="J39" s="9"/>
      <c r="K39" s="9"/>
      <c r="L39" s="9"/>
      <c r="M39" s="9"/>
    </row>
    <row r="40" spans="5:13" ht="12.75">
      <c r="E40" s="9"/>
      <c r="F40" s="9"/>
      <c r="G40" s="9"/>
      <c r="H40" s="9"/>
      <c r="I40" s="9"/>
      <c r="J40" s="9"/>
      <c r="K40" s="9"/>
      <c r="L40" s="9"/>
      <c r="M40" s="9"/>
    </row>
    <row r="41" spans="5:13" ht="12.75">
      <c r="E41" s="9"/>
      <c r="F41" s="9"/>
      <c r="G41" s="9"/>
      <c r="H41" s="9"/>
      <c r="I41" s="9"/>
      <c r="J41" s="9"/>
      <c r="K41" s="9"/>
      <c r="L41" s="9"/>
      <c r="M41" s="9"/>
    </row>
  </sheetData>
  <mergeCells count="3">
    <mergeCell ref="G5:I5"/>
    <mergeCell ref="A35:M35"/>
    <mergeCell ref="A36:M36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&amp;C&amp;"Times New Roman,Regular"5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C7" sqref="C7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70</v>
      </c>
    </row>
    <row r="3" ht="15.75">
      <c r="A3" s="15" t="s">
        <v>91</v>
      </c>
    </row>
    <row r="5" spans="5:7" ht="12.75">
      <c r="E5" s="53"/>
      <c r="F5" s="53"/>
      <c r="G5" s="53"/>
    </row>
    <row r="6" spans="5:7" ht="12.75">
      <c r="E6" s="2" t="s">
        <v>94</v>
      </c>
      <c r="G6" s="3" t="s">
        <v>94</v>
      </c>
    </row>
    <row r="7" spans="3:7" ht="12.75">
      <c r="C7" s="3"/>
      <c r="E7" s="4" t="s">
        <v>92</v>
      </c>
      <c r="G7" s="5" t="s">
        <v>93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43</v>
      </c>
      <c r="C10" s="3"/>
      <c r="E10" s="8"/>
    </row>
    <row r="11" spans="1:7" ht="12.75">
      <c r="A11" s="1" t="s">
        <v>44</v>
      </c>
      <c r="C11" s="3"/>
      <c r="E11" s="17">
        <v>70573</v>
      </c>
      <c r="G11" s="19">
        <v>205625</v>
      </c>
    </row>
    <row r="12" spans="1:7" ht="12.75">
      <c r="A12" s="1" t="s">
        <v>45</v>
      </c>
      <c r="C12" s="3"/>
      <c r="E12" s="24">
        <v>-1909</v>
      </c>
      <c r="G12" s="21">
        <v>-5</v>
      </c>
    </row>
    <row r="13" spans="1:7" ht="12.75">
      <c r="A13" s="1" t="s">
        <v>46</v>
      </c>
      <c r="C13" s="3"/>
      <c r="E13" s="24">
        <v>319</v>
      </c>
      <c r="G13" s="21">
        <v>1459</v>
      </c>
    </row>
    <row r="14" spans="1:7" ht="12.75">
      <c r="A14" s="1" t="s">
        <v>47</v>
      </c>
      <c r="C14" s="3"/>
      <c r="E14" s="18">
        <v>-783</v>
      </c>
      <c r="G14" s="20">
        <v>-6994</v>
      </c>
    </row>
    <row r="15" spans="3:7" ht="12.75">
      <c r="C15" s="3"/>
      <c r="E15" s="8"/>
      <c r="G15" s="9"/>
    </row>
    <row r="16" spans="1:7" ht="12.75">
      <c r="A16" s="1" t="s">
        <v>48</v>
      </c>
      <c r="C16" s="3"/>
      <c r="E16" s="8">
        <f>SUM(E11:E15)</f>
        <v>68200</v>
      </c>
      <c r="G16" s="9">
        <f>SUM(G11:G15)</f>
        <v>200085</v>
      </c>
    </row>
    <row r="17" spans="3:7" ht="12.75">
      <c r="C17" s="3"/>
      <c r="E17" s="8"/>
      <c r="G17" s="9"/>
    </row>
    <row r="18" spans="1:7" ht="12.75">
      <c r="A18" s="1" t="s">
        <v>49</v>
      </c>
      <c r="C18" s="3"/>
      <c r="E18" s="8"/>
      <c r="G18" s="9"/>
    </row>
    <row r="19" spans="1:7" ht="12.75">
      <c r="A19" s="1" t="s">
        <v>51</v>
      </c>
      <c r="C19" s="3"/>
      <c r="E19" s="17"/>
      <c r="G19" s="19"/>
    </row>
    <row r="20" spans="1:7" ht="12.75">
      <c r="A20" s="1" t="s">
        <v>52</v>
      </c>
      <c r="C20" s="3"/>
      <c r="E20" s="24">
        <v>7696</v>
      </c>
      <c r="G20" s="21">
        <v>373</v>
      </c>
    </row>
    <row r="21" spans="1:7" ht="12.75">
      <c r="A21" s="1" t="s">
        <v>50</v>
      </c>
      <c r="C21" s="3"/>
      <c r="E21" s="24">
        <v>-6463</v>
      </c>
      <c r="G21" s="21">
        <v>-1293</v>
      </c>
    </row>
    <row r="22" spans="1:7" ht="12.75">
      <c r="A22" s="1" t="s">
        <v>87</v>
      </c>
      <c r="C22" s="3"/>
      <c r="E22" s="24">
        <v>-22572</v>
      </c>
      <c r="G22" s="21">
        <v>0</v>
      </c>
    </row>
    <row r="23" spans="1:7" ht="12.75">
      <c r="A23" s="1" t="s">
        <v>78</v>
      </c>
      <c r="C23" s="3"/>
      <c r="E23" s="24">
        <v>0</v>
      </c>
      <c r="G23" s="21">
        <v>-66003</v>
      </c>
    </row>
    <row r="24" spans="1:7" ht="12.75">
      <c r="A24" s="1" t="s">
        <v>53</v>
      </c>
      <c r="C24" s="3"/>
      <c r="E24" s="18">
        <v>36290</v>
      </c>
      <c r="G24" s="20">
        <v>61</v>
      </c>
    </row>
    <row r="25" spans="3:7" ht="12.75">
      <c r="C25" s="3"/>
      <c r="E25" s="8"/>
      <c r="G25" s="9"/>
    </row>
    <row r="26" spans="1:7" ht="12.75">
      <c r="A26" s="1" t="s">
        <v>54</v>
      </c>
      <c r="C26" s="3"/>
      <c r="E26" s="8">
        <f>SUM(E20:E25)</f>
        <v>14951</v>
      </c>
      <c r="G26" s="9">
        <f>SUM(G20:G25)</f>
        <v>-66862</v>
      </c>
    </row>
    <row r="27" spans="3:7" ht="12.75">
      <c r="C27" s="3"/>
      <c r="E27" s="8"/>
      <c r="G27" s="9"/>
    </row>
    <row r="28" spans="1:7" ht="12.75">
      <c r="A28" s="1" t="s">
        <v>55</v>
      </c>
      <c r="C28" s="3"/>
      <c r="E28" s="8"/>
      <c r="G28" s="9"/>
    </row>
    <row r="29" spans="1:7" ht="12.75">
      <c r="A29" s="1" t="s">
        <v>83</v>
      </c>
      <c r="C29" s="3"/>
      <c r="E29" s="17">
        <v>-85793</v>
      </c>
      <c r="G29" s="19">
        <v>0</v>
      </c>
    </row>
    <row r="30" spans="1:7" ht="12.75">
      <c r="A30" s="1" t="s">
        <v>97</v>
      </c>
      <c r="C30" s="3"/>
      <c r="E30" s="18">
        <v>-7254</v>
      </c>
      <c r="G30" s="20">
        <v>-17646</v>
      </c>
    </row>
    <row r="31" spans="3:7" ht="12.75">
      <c r="C31" s="3"/>
      <c r="E31" s="8"/>
      <c r="G31" s="9"/>
    </row>
    <row r="32" spans="1:7" ht="12.75">
      <c r="A32" s="1" t="s">
        <v>56</v>
      </c>
      <c r="C32" s="3"/>
      <c r="E32" s="12">
        <f>SUM(E29:E31)</f>
        <v>-93047</v>
      </c>
      <c r="G32" s="10">
        <f>SUM(G29:G31)</f>
        <v>-17646</v>
      </c>
    </row>
    <row r="33" spans="1:7" ht="12.75">
      <c r="A33" s="1" t="s">
        <v>57</v>
      </c>
      <c r="C33" s="3"/>
      <c r="E33" s="8"/>
      <c r="G33" s="9"/>
    </row>
    <row r="34" spans="1:7" ht="12.75">
      <c r="A34" s="1" t="s">
        <v>58</v>
      </c>
      <c r="C34" s="3"/>
      <c r="E34" s="8">
        <f>+E32+E26+E16</f>
        <v>-9896</v>
      </c>
      <c r="G34" s="9">
        <f>+G32+G26+G16</f>
        <v>115577</v>
      </c>
    </row>
    <row r="35" spans="1:7" ht="12.75">
      <c r="A35" s="1" t="s">
        <v>59</v>
      </c>
      <c r="C35" s="3"/>
      <c r="E35" s="8"/>
      <c r="G35" s="9"/>
    </row>
    <row r="36" spans="1:7" ht="12.75">
      <c r="A36" s="1" t="s">
        <v>60</v>
      </c>
      <c r="C36" s="3"/>
      <c r="E36" s="8">
        <v>31395</v>
      </c>
      <c r="G36" s="9">
        <v>89715</v>
      </c>
    </row>
    <row r="37" spans="1:7" ht="13.5" thickBot="1">
      <c r="A37" s="1" t="s">
        <v>61</v>
      </c>
      <c r="C37" s="3"/>
      <c r="E37" s="26">
        <f>+E36+E34</f>
        <v>21499</v>
      </c>
      <c r="G37" s="23">
        <f>+G36+G34</f>
        <v>205292</v>
      </c>
    </row>
    <row r="38" spans="5:7" ht="13.5" thickTop="1">
      <c r="E38" s="9"/>
      <c r="G38" s="9"/>
    </row>
    <row r="39" spans="1:7" ht="12.75">
      <c r="A39" s="54"/>
      <c r="B39" s="54"/>
      <c r="C39" s="54"/>
      <c r="D39" s="54"/>
      <c r="E39" s="54"/>
      <c r="F39" s="54"/>
      <c r="G39" s="54"/>
    </row>
    <row r="40" spans="1:7" ht="12.75">
      <c r="A40" s="55"/>
      <c r="B40" s="56"/>
      <c r="C40" s="56"/>
      <c r="D40" s="56"/>
      <c r="E40" s="56"/>
      <c r="F40" s="56"/>
      <c r="G40" s="56"/>
    </row>
    <row r="41" spans="5:7" ht="12.75">
      <c r="E41" s="9"/>
      <c r="G41" s="9"/>
    </row>
    <row r="42" spans="5:7" ht="12.75">
      <c r="E42" s="9"/>
      <c r="G42" s="9"/>
    </row>
    <row r="43" spans="5:7" ht="12.75">
      <c r="E43" s="9"/>
      <c r="G43" s="9"/>
    </row>
    <row r="44" spans="5:7" ht="12.75">
      <c r="E44" s="9"/>
      <c r="G44" s="9"/>
    </row>
    <row r="45" spans="5:7" ht="12.75">
      <c r="E45" s="9"/>
      <c r="G45" s="9"/>
    </row>
    <row r="46" spans="5:7" ht="12.75">
      <c r="E46" s="9"/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</sheetData>
  <mergeCells count="3">
    <mergeCell ref="A39:G39"/>
    <mergeCell ref="A40:G40"/>
    <mergeCell ref="E5:G5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JESSICA</cp:lastModifiedBy>
  <cp:lastPrinted>2004-07-27T07:38:18Z</cp:lastPrinted>
  <dcterms:created xsi:type="dcterms:W3CDTF">2002-10-02T00:36:57Z</dcterms:created>
  <dcterms:modified xsi:type="dcterms:W3CDTF">2004-08-02T09:33:34Z</dcterms:modified>
  <cp:category/>
  <cp:version/>
  <cp:contentType/>
  <cp:contentStatus/>
</cp:coreProperties>
</file>